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admin/Downloads/"/>
    </mc:Choice>
  </mc:AlternateContent>
  <xr:revisionPtr revIDLastSave="0" documentId="13_ncr:1_{CF604206-529F-DE41-B3CB-8335BC05E5E9}" xr6:coauthVersionLast="47" xr6:coauthVersionMax="47" xr10:uidLastSave="{00000000-0000-0000-0000-000000000000}"/>
  <bookViews>
    <workbookView xWindow="0" yWindow="500" windowWidth="33600" windowHeight="19440" xr2:uid="{00000000-000D-0000-FFFF-FFFF00000000}"/>
  </bookViews>
  <sheets>
    <sheet name="Summary" sheetId="1" r:id="rId1"/>
    <sheet name="ROM Notes" sheetId="2" r:id="rId2"/>
    <sheet name="Phase 3 (MVP)" sheetId="3" r:id="rId3"/>
    <sheet name="Phase 4 (Growth)" sheetId="4" r:id="rId4"/>
    <sheet name="Phase 5 (Scale)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5" l="1"/>
  <c r="B5" i="4"/>
  <c r="H20" i="4" s="1"/>
  <c r="G24" i="5"/>
  <c r="G25" i="5" s="1"/>
  <c r="C11" i="1" s="1"/>
  <c r="F24" i="5"/>
  <c r="E24" i="5"/>
  <c r="G18" i="5"/>
  <c r="H18" i="5" s="1"/>
  <c r="G17" i="5"/>
  <c r="H17" i="5" s="1"/>
  <c r="G16" i="5"/>
  <c r="H16" i="5" s="1"/>
  <c r="H15" i="5"/>
  <c r="G15" i="5"/>
  <c r="G14" i="5"/>
  <c r="H14" i="5" s="1"/>
  <c r="G13" i="5"/>
  <c r="H13" i="5" s="1"/>
  <c r="G12" i="5"/>
  <c r="H12" i="5" s="1"/>
  <c r="H11" i="5"/>
  <c r="G11" i="5"/>
  <c r="G24" i="4"/>
  <c r="B10" i="1" s="1"/>
  <c r="F24" i="4"/>
  <c r="E24" i="4"/>
  <c r="G20" i="4"/>
  <c r="G19" i="4"/>
  <c r="H19" i="4" s="1"/>
  <c r="G18" i="4"/>
  <c r="H18" i="4" s="1"/>
  <c r="G17" i="4"/>
  <c r="H17" i="4" s="1"/>
  <c r="H16" i="4"/>
  <c r="G16" i="4"/>
  <c r="G15" i="4"/>
  <c r="H15" i="4" s="1"/>
  <c r="G14" i="4"/>
  <c r="G13" i="4"/>
  <c r="H12" i="4"/>
  <c r="G12" i="4"/>
  <c r="G11" i="4"/>
  <c r="H11" i="4" s="1"/>
  <c r="F24" i="3"/>
  <c r="E24" i="3"/>
  <c r="G22" i="3"/>
  <c r="H22" i="3" s="1"/>
  <c r="G21" i="3"/>
  <c r="H21" i="3" s="1"/>
  <c r="G20" i="3"/>
  <c r="H20" i="3" s="1"/>
  <c r="H19" i="3"/>
  <c r="G19" i="3"/>
  <c r="G18" i="3"/>
  <c r="H18" i="3" s="1"/>
  <c r="G17" i="3"/>
  <c r="H17" i="3" s="1"/>
  <c r="G16" i="3"/>
  <c r="H16" i="3" s="1"/>
  <c r="G15" i="3"/>
  <c r="H15" i="3" s="1"/>
  <c r="G14" i="3"/>
  <c r="H14" i="3" s="1"/>
  <c r="G13" i="3"/>
  <c r="H13" i="3" s="1"/>
  <c r="G12" i="3"/>
  <c r="H12" i="3" s="1"/>
  <c r="G11" i="3"/>
  <c r="H11" i="3" s="1"/>
  <c r="B5" i="1"/>
  <c r="B4" i="1"/>
  <c r="H13" i="4" l="1"/>
  <c r="H24" i="4" s="1"/>
  <c r="H14" i="4"/>
  <c r="H24" i="3"/>
  <c r="H24" i="5"/>
  <c r="G25" i="4"/>
  <c r="C10" i="1" s="1"/>
  <c r="B11" i="1"/>
  <c r="G24" i="3"/>
  <c r="B9" i="1" l="1"/>
  <c r="B12" i="1" s="1"/>
  <c r="G25" i="3"/>
  <c r="C9" i="1" s="1"/>
  <c r="C12" i="1" s="1"/>
  <c r="H25" i="4"/>
  <c r="E10" i="1" s="1"/>
  <c r="D10" i="1"/>
  <c r="H25" i="5"/>
  <c r="E11" i="1" s="1"/>
  <c r="D11" i="1"/>
  <c r="D9" i="1"/>
  <c r="D12" i="1" s="1"/>
  <c r="H25" i="3"/>
  <c r="E9" i="1" s="1"/>
  <c r="E12" i="1" s="1"/>
</calcChain>
</file>

<file path=xl/sharedStrings.xml><?xml version="1.0" encoding="utf-8"?>
<sst xmlns="http://schemas.openxmlformats.org/spreadsheetml/2006/main" count="212" uniqueCount="126">
  <si>
    <t>Bellville Connect — ROM Summary (All Phases)</t>
  </si>
  <si>
    <t>Inputs</t>
  </si>
  <si>
    <t>Blended hourly rate</t>
  </si>
  <si>
    <t>Contingency</t>
  </si>
  <si>
    <t>Phase</t>
  </si>
  <si>
    <t>Base hours (used)</t>
  </si>
  <si>
    <t>Hours incl. contingency</t>
  </si>
  <si>
    <t>Cost (base)</t>
  </si>
  <si>
    <t>Cost incl. contingency</t>
  </si>
  <si>
    <t>Phase 3 (MVP)</t>
  </si>
  <si>
    <t>Phase 4 (Growth)</t>
  </si>
  <si>
    <t>Phase 5 (Scale)</t>
  </si>
  <si>
    <t>TOTAL</t>
  </si>
  <si>
    <t>Notes</t>
  </si>
  <si>
    <t>• Phase 3 includes tenant‑ready foundations; full multi‑tenant delivery is estimated in Phase 5 (see ROM Notes).</t>
  </si>
  <si>
    <t>• Values are ROM ranges; a short paid scoping sprint tightens requirements and reduces estimation variance (see ROM Notes).</t>
  </si>
  <si>
    <t>ROM Notes (Client-facing)</t>
  </si>
  <si>
    <t>How to read this estimate</t>
  </si>
  <si>
    <t>This spreadsheet provides a Rough Order of Magnitude (ROM) estimate by phase. ROMs are intended to support go/no‑go decisions and budgeting; they are not a fixed delivery quote.</t>
  </si>
  <si>
    <t>What is included</t>
  </si>
  <si>
    <t>Each phase lists client‑friendly work packages with a low/high hour range. The 'Hours used' column is an editable selection (default midpoint). Costs are calculated from your blended hourly rate.</t>
  </si>
  <si>
    <t>Tenant readiness (important)</t>
  </si>
  <si>
    <t>Phase 3 includes tenant‑ready foundations (tenant-aware data model and access scoping) to avoid expensive rework later. Full multi‑tenant SaaS capabilities (tenant provisioning, per‑tenant billing, white‑labeling) are estimated in Phase 5.</t>
  </si>
  <si>
    <t>Why there is contingency</t>
  </si>
  <si>
    <t>ROM contingency is a standard buffer for specification gaps and dependency risk (e.g., integration approvals, content readiness, AI approach). This is reduced after a short scoping sprint.</t>
  </si>
  <si>
    <t>Key items to confirm in the paid scoping sprint (improves certainty)</t>
  </si>
  <si>
    <t>1) User roles + permissions (public, SMME, admin, moderator)
2) Verification workflow (what evidence, who reviews, SLAs)
3) Content operations (who creates/updates shelves/resources/events)
4) Integrations required in Phase 3 (WhatsApp, payments, maps, email)
5) AI approach for Phase 3 (assistive discovery vs automation) and provider flexibility requirement
6) Analytics/data foundations (events tracked from day 1, reporting needs)
7) Deployment posture + support expectations (hosting, uptime, backup)</t>
  </si>
  <si>
    <t>Commercial framing (client-friendly)</t>
  </si>
  <si>
    <t>We recommend: (a) ROM for budget alignment, followed by (b) a short paid scoping sprint to convert the roadmap into an implementation plan with clear acceptance criteria, timelines and a tighter estimate. Scoping can be credited against build if the project proceeds (optional).</t>
  </si>
  <si>
    <t>Bellville Connect — ROM Estimate (Phase 3 (MVP))</t>
  </si>
  <si>
    <t>Purpose: Provide a Rough Order of Magnitude (ROM) estimate BEFORE paid scoping. Values are ranges and are only valid under stated assumptions.</t>
  </si>
  <si>
    <t>Inputs (client-visible)</t>
  </si>
  <si>
    <t>Enter your blended rate (e.g., all-in average).</t>
  </si>
  <si>
    <t>Contingency (risk buffer)</t>
  </si>
  <si>
    <t>Applied to total hours to cover unknowns (typical ROM: 20%–50%).</t>
  </si>
  <si>
    <t>Estimate scope</t>
  </si>
  <si>
    <t>Phase 3 (MVP) + tenant-ready foundations (not full SaaS).</t>
  </si>
  <si>
    <t>Work package (client-friendly)</t>
  </si>
  <si>
    <t>What’s included (high level)</t>
  </si>
  <si>
    <t>Dependencies / notes</t>
  </si>
  <si>
    <t>Confidence</t>
  </si>
  <si>
    <t>ROM hours (Low)</t>
  </si>
  <si>
    <t>ROM hours (High)</t>
  </si>
  <si>
    <t>Hours used (pick)</t>
  </si>
  <si>
    <t>Cost (auto)</t>
  </si>
  <si>
    <t>Delivery &amp; coordination</t>
  </si>
  <si>
    <t>Project management, sprint planning, stakeholder comms, demos, retrospectives.</t>
  </si>
  <si>
    <t>Med</t>
  </si>
  <si>
    <t>UX/UI (mobile-first)</t>
  </si>
  <si>
    <t>Refine IA, key screens, accessibility, responsive behavior; iterate with pilot cohort.</t>
  </si>
  <si>
    <t>Platform foundations</t>
  </si>
  <si>
    <t>Environments, auth, role-based access control, audit logs, tenant-ready scaffolding (tenant_id &amp; scoping).</t>
  </si>
  <si>
    <t>Low</t>
  </si>
  <si>
    <t>Data model &amp; persistence</t>
  </si>
  <si>
    <t>Core entities: businesses, categories/tags, reviews, verification signals, resources, events; migrations.</t>
  </si>
  <si>
    <t>Directory &amp; discovery</t>
  </si>
  <si>
    <t>Business profile CRUD, search/browse, filters, basic map/location; featured/curated placements.</t>
  </si>
  <si>
    <t>Trust layer (verification + reviews)</t>
  </si>
  <si>
    <t>Verification artifacts intake + admin review, staged signals/badges, reviews + moderation basics.</t>
  </si>
  <si>
    <t>Content system (shelves/curation)</t>
  </si>
  <si>
    <t>Resources hub, events/opportunities, curated collections/shelves + simple admin publishing.</t>
  </si>
  <si>
    <t>WhatsApp integration (baseline)</t>
  </si>
  <si>
    <t>Templates/flows, opt-in, reminders, basic automations (non-critical path).</t>
  </si>
  <si>
    <t>Payments &amp; entitlements</t>
  </si>
  <si>
    <t>Onboarding fee + subscription hooks, entitlements for premium placement (no full billing automation).</t>
  </si>
  <si>
    <t>AI assist (provider-agnostic)</t>
  </si>
  <si>
    <t>Assistive Matchmaker + Mentor (RAG) over directory/resources; provider abstraction + eval loop.</t>
  </si>
  <si>
    <t>Analytics foundation (data product ready)</t>
  </si>
  <si>
    <t>Event tracking plan + instrumentation, basic reporting exports, privacy/anonymization posture.</t>
  </si>
  <si>
    <t>QA, hardening &amp; release</t>
  </si>
  <si>
    <t>Test plan, regression, performance pass, security basics, release/rollback plan.</t>
  </si>
  <si>
    <t>Totals</t>
  </si>
  <si>
    <t>Base hours</t>
  </si>
  <si>
    <t>Assumptions (ROM validity)</t>
  </si>
  <si>
    <t>• Scope is Phase 3 (MVP) only. Items outside Phase 3 (MVP) are excluded unless explicitly listed.</t>
  </si>
  <si>
    <t>• AI is assistive navigation/discovery (AI-assisted retrieval over the directory/resources), not autonomous agents or complex workflow automation.</t>
  </si>
  <si>
    <t>• WhatsApp provider setup and message template approvals are outside the team’s direct control; schedule risk remains.</t>
  </si>
  <si>
    <t>• Client provides timely content, taxonomy input, verification rules, and policy decisions (reviews/moderation) during build.</t>
  </si>
  <si>
    <t>• Data volumes are moderate (beta cohort first); extreme scale hardening is out of scope for ROM.</t>
  </si>
  <si>
    <t>Exclusions (can be scoped later)</t>
  </si>
  <si>
    <t>• Phase 4 public launch enhancements (advanced promos, partner portals, full GTP dashboards) unless explicitly added.</t>
  </si>
  <si>
    <t>• Phase 5 multi-tenant commercial SaaS features (tenant onboarding automation, billing per-tenant, white-label theming, tenant isolation hardening).</t>
  </si>
  <si>
    <t>• Full ERP-style business tooling, deep integrations to external ERPs/CRMs, or advanced AI automation.</t>
  </si>
  <si>
    <t>• Comprehensive legal review, POPIA/terms drafting (support provided but legal signoff external).</t>
  </si>
  <si>
    <t>Bellville Connect — ROM Estimate (Phase 4 (Growth))</t>
  </si>
  <si>
    <t>Phase 4 (Growth) — build on MVP: dashboards, monetization, partner pipelines, ops tooling.</t>
  </si>
  <si>
    <t>Phase planning, governance, partner comms, milestone reporting, change control.</t>
  </si>
  <si>
    <t>UX/UI expansion</t>
  </si>
  <si>
    <t>Deepen flows, reduce friction, improve content discovery, refine shelves/ranking UX.</t>
  </si>
  <si>
    <t>Dashboards &amp; analytics (GTP)</t>
  </si>
  <si>
    <t>GTP dashboards, KPI definitions, analytics layer implementation + reporting views.</t>
  </si>
  <si>
    <t>Monetization expansion</t>
  </si>
  <si>
    <t>Premium promos, subscription billing completion, invoicing/receipts, entitlement management.</t>
  </si>
  <si>
    <t>Partnership content pipelines</t>
  </si>
  <si>
    <t>Partner content ingestion, approvals, attribution, freshness workflows, moderation policy.</t>
  </si>
  <si>
    <t>AI automation upgrades</t>
  </si>
  <si>
    <t>Guided workflows, smarter recommendations, feedback loops; maintain provider-agnostic layer.</t>
  </si>
  <si>
    <t>Operational tooling</t>
  </si>
  <si>
    <t>Admin console upgrades, moderation queues, verification SLA tooling, audit/reporting.</t>
  </si>
  <si>
    <t>Performance &amp; reliability</t>
  </si>
  <si>
    <t>Caching, search tuning, observability/alerts, cost controls, backups/DR refinement.</t>
  </si>
  <si>
    <t>Security &amp; compliance</t>
  </si>
  <si>
    <t>POPIA/GDPR-aligned controls, retention policies, access reviews, threat model basics.</t>
  </si>
  <si>
    <t>QA &amp; rollout</t>
  </si>
  <si>
    <t>Expanded test suites, UAT cycles, pilot-to-broader rollout support.</t>
  </si>
  <si>
    <t>• Scope is Phase 4 (Growth) only. Items outside Phase 4 (Growth) are excluded unless explicitly listed.</t>
  </si>
  <si>
    <t>• AI is assistive navigation/discovery (RAG), not autonomous agents or complex workflow automation.</t>
  </si>
  <si>
    <t>Bellville Connect — ROM Estimate (Phase 5 (Scale))</t>
  </si>
  <si>
    <t>Phase 5 (Scale) — multi-tenant SaaS readiness + replicability + scale hardening.</t>
  </si>
  <si>
    <t>Multi-tenant architecture (full)</t>
  </si>
  <si>
    <t>Tenant provisioning, isolation strategy, tenant-scoped RBAC, per-tenant config.</t>
  </si>
  <si>
    <t>White-label / replicability</t>
  </si>
  <si>
    <t>Branding/theming, content presets, tenant deployment automation, docs/playbooks.</t>
  </si>
  <si>
    <t>Per-tenant billing &amp; plans</t>
  </si>
  <si>
    <t>Tenant billing, invoicing, plan enforcement, metering hooks (if required).</t>
  </si>
  <si>
    <t>Scale &amp; reliability hardening</t>
  </si>
  <si>
    <t>Load/perf testing, horizontal scaling, multi-region options, resilience improvements.</t>
  </si>
  <si>
    <t>Advanced analytics &amp; data products</t>
  </si>
  <si>
    <t>Benchmarking, anonymized insights products, export APIs, report generation pipeline.</t>
  </si>
  <si>
    <t>AI capability expansion</t>
  </si>
  <si>
    <t>More agents/assistants, evaluation harness, safety/guardrails, cost optimizations.</t>
  </si>
  <si>
    <t>Governance &amp; operations</t>
  </si>
  <si>
    <t>Support tooling, incident playbooks, admin delegation, audit/compliance reporting.</t>
  </si>
  <si>
    <t>QA &amp; release engineering</t>
  </si>
  <si>
    <t>CI/CD refinement, release trains, regression automation, staging environments per tenant.</t>
  </si>
  <si>
    <t>• Scope is Phase 5 (Scale) only. Items outside Phase 5 (Scale) are excluded unless explicitly listed.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</si>
</sst>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&quot;$&quot;#,##0"/>
    <numFmt numFmtId="165" formatCode="0.0%"/>
    <numFmt numFmtId="167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b/>
      <sz val="16"/>
      <name val="Calibri"/>
      <family val="2"/>
    </font>
    <font>
      <i/>
      <sz val="11"/>
      <color rgb="FF555555"/>
      <name val="Calibri"/>
      <family val="2"/>
    </font>
    <font>
      <b/>
      <sz val="11"/>
      <name val="Calibri"/>
      <family val="2"/>
    </font>
    <font>
      <sz val="11"/>
      <color rgb="FF0000FF"/>
      <name val="Calibri"/>
      <family val="2"/>
    </font>
    <font>
      <b/>
      <sz val="11"/>
      <color rgb="FFFFFFFF"/>
      <name val="Calibri"/>
      <family val="2"/>
    </font>
    <font>
      <sz val="11"/>
      <color rgb="FF7030A0"/>
      <name val="Calibri"/>
      <family val="2"/>
    </font>
    <font>
      <sz val="11"/>
      <color rgb="FF333333"/>
      <name val="Calibri"/>
      <family val="2"/>
    </font>
    <font>
      <b/>
      <sz val="14"/>
      <name val="Calibr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E1F2"/>
      </patternFill>
    </fill>
    <fill>
      <patternFill patternType="solid">
        <fgColor rgb="FF1F4E79"/>
      </patternFill>
    </fill>
  </fills>
  <borders count="3">
    <border>
      <left/>
      <right/>
      <top/>
      <bottom/>
      <diagonal/>
    </border>
    <border>
      <left style="thin">
        <color rgb="FFD0D0D0"/>
      </left>
      <right style="thin">
        <color rgb="FFD0D0D0"/>
      </right>
      <top style="thin">
        <color rgb="FFD0D0D0"/>
      </top>
      <bottom style="thin">
        <color rgb="FFD0D0D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21">
    <xf numFmtId="0" fontId="0" fillId="0" borderId="0" xfId="0"/>
    <xf numFmtId="164" fontId="4" fillId="0" borderId="0" xfId="0" applyNumberFormat="1" applyFont="1"/>
    <xf numFmtId="165" fontId="4" fillId="0" borderId="0" xfId="0" applyNumberFormat="1" applyFont="1"/>
    <xf numFmtId="0" fontId="5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right" vertical="center"/>
    </xf>
    <xf numFmtId="0" fontId="3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/>
    <xf numFmtId="0" fontId="8" fillId="0" borderId="0" xfId="0" applyFont="1" applyAlignment="1">
      <alignment horizontal="left" vertical="center"/>
    </xf>
    <xf numFmtId="0" fontId="3" fillId="2" borderId="0" xfId="0" applyFont="1" applyFill="1"/>
    <xf numFmtId="0" fontId="0" fillId="0" borderId="0" xfId="0" applyAlignment="1">
      <alignment vertical="top" wrapText="1"/>
    </xf>
    <xf numFmtId="0" fontId="7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 vertical="center"/>
    </xf>
    <xf numFmtId="167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solidFill>
          <a:schemeClr val="dk1"/>
        </a:solidFill>
        <a:solidFill>
          <a:schemeClr val="accent1"/>
        </a:soli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tabSelected="1" workbookViewId="0">
      <selection activeCell="F19" sqref="F19"/>
    </sheetView>
  </sheetViews>
  <sheetFormatPr baseColWidth="10" defaultColWidth="8.83203125" defaultRowHeight="15" x14ac:dyDescent="0.2"/>
  <cols>
    <col min="1" max="1" width="26" customWidth="1"/>
    <col min="2" max="2" width="44" customWidth="1"/>
    <col min="3" max="3" width="32" customWidth="1"/>
    <col min="4" max="4" width="11.1640625" bestFit="1" customWidth="1"/>
    <col min="5" max="6" width="15" customWidth="1"/>
    <col min="7" max="7" width="14" customWidth="1"/>
    <col min="8" max="8" width="16" customWidth="1"/>
  </cols>
  <sheetData>
    <row r="1" spans="1:8" x14ac:dyDescent="0.2">
      <c r="A1" s="13" t="s">
        <v>0</v>
      </c>
      <c r="B1" s="13"/>
      <c r="C1" s="13"/>
      <c r="D1" s="13"/>
      <c r="E1" s="13"/>
      <c r="F1" s="13"/>
      <c r="G1" s="13"/>
      <c r="H1" s="13"/>
    </row>
    <row r="3" spans="1:8" x14ac:dyDescent="0.2">
      <c r="A3" t="s">
        <v>1</v>
      </c>
    </row>
    <row r="4" spans="1:8" x14ac:dyDescent="0.2">
      <c r="A4" t="s">
        <v>2</v>
      </c>
      <c r="B4">
        <f>'Phase 3 (MVP)'!B5</f>
        <v>50</v>
      </c>
    </row>
    <row r="5" spans="1:8" x14ac:dyDescent="0.2">
      <c r="A5" t="s">
        <v>3</v>
      </c>
      <c r="B5">
        <f>'Phase 3 (MVP)'!B6</f>
        <v>0.3</v>
      </c>
    </row>
    <row r="8" spans="1:8" x14ac:dyDescent="0.2">
      <c r="A8" t="s">
        <v>4</v>
      </c>
      <c r="B8" t="s">
        <v>5</v>
      </c>
      <c r="C8" t="s">
        <v>6</v>
      </c>
      <c r="D8" t="s">
        <v>7</v>
      </c>
      <c r="E8" t="s">
        <v>8</v>
      </c>
    </row>
    <row r="9" spans="1:8" x14ac:dyDescent="0.2">
      <c r="A9" t="s">
        <v>9</v>
      </c>
      <c r="B9">
        <f>'Phase 3 (MVP)'!G24</f>
        <v>3470</v>
      </c>
      <c r="C9">
        <f>'Phase 3 (MVP)'!G25</f>
        <v>4511</v>
      </c>
      <c r="D9" s="20">
        <f>'Phase 3 (MVP)'!H24</f>
        <v>173500</v>
      </c>
      <c r="E9" s="20">
        <f>'Phase 3 (MVP)'!H25</f>
        <v>225550</v>
      </c>
    </row>
    <row r="10" spans="1:8" x14ac:dyDescent="0.2">
      <c r="A10" t="s">
        <v>10</v>
      </c>
      <c r="B10">
        <f>'Phase 4 (Growth)'!G24</f>
        <v>2810</v>
      </c>
      <c r="C10">
        <f>'Phase 4 (Growth)'!G25</f>
        <v>3653</v>
      </c>
      <c r="D10" s="20">
        <f>'Phase 4 (Growth)'!H24</f>
        <v>140500</v>
      </c>
      <c r="E10" s="20">
        <f>'Phase 4 (Growth)'!H25</f>
        <v>182650</v>
      </c>
    </row>
    <row r="11" spans="1:8" x14ac:dyDescent="0.2">
      <c r="A11" t="s">
        <v>11</v>
      </c>
      <c r="B11">
        <f>'Phase 5 (Scale)'!G24</f>
        <v>2980</v>
      </c>
      <c r="C11">
        <f>'Phase 5 (Scale)'!G25</f>
        <v>3874</v>
      </c>
      <c r="D11" s="20">
        <f>'Phase 5 (Scale)'!H24</f>
        <v>149000</v>
      </c>
      <c r="E11" s="20">
        <f>'Phase 5 (Scale)'!H25</f>
        <v>193700</v>
      </c>
    </row>
    <row r="12" spans="1:8" x14ac:dyDescent="0.2">
      <c r="A12" t="s">
        <v>12</v>
      </c>
      <c r="B12">
        <f>SUM(B9:B11)</f>
        <v>9260</v>
      </c>
      <c r="C12">
        <f>SUM(C9:C11)</f>
        <v>12038</v>
      </c>
      <c r="D12" s="20">
        <f>SUM(D9:D11)</f>
        <v>463000</v>
      </c>
      <c r="E12" s="20">
        <f>SUM(E9:E11)</f>
        <v>601900</v>
      </c>
    </row>
    <row r="13" spans="1:8" x14ac:dyDescent="0.2">
      <c r="A13" t="s">
        <v>13</v>
      </c>
    </row>
    <row r="14" spans="1:8" x14ac:dyDescent="0.2">
      <c r="A14" t="s">
        <v>14</v>
      </c>
    </row>
    <row r="15" spans="1:8" x14ac:dyDescent="0.2">
      <c r="A15" t="s">
        <v>15</v>
      </c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workbookViewId="0">
      <pane ySplit="2" topLeftCell="A3" activePane="bottomLeft" state="frozen"/>
      <selection pane="bottomLeft"/>
    </sheetView>
  </sheetViews>
  <sheetFormatPr baseColWidth="10" defaultColWidth="8.83203125" defaultRowHeight="15" x14ac:dyDescent="0.2"/>
  <cols>
    <col min="1" max="1" width="34" customWidth="1"/>
    <col min="2" max="2" width="95" customWidth="1"/>
  </cols>
  <sheetData>
    <row r="1" spans="1:2" ht="19" x14ac:dyDescent="0.2">
      <c r="A1" s="14" t="s">
        <v>16</v>
      </c>
      <c r="B1" s="13"/>
    </row>
    <row r="3" spans="1:2" ht="32" x14ac:dyDescent="0.2">
      <c r="A3" s="11" t="s">
        <v>17</v>
      </c>
      <c r="B3" s="12" t="s">
        <v>18</v>
      </c>
    </row>
    <row r="4" spans="1:2" ht="32" x14ac:dyDescent="0.2">
      <c r="A4" s="11" t="s">
        <v>19</v>
      </c>
      <c r="B4" s="12" t="s">
        <v>20</v>
      </c>
    </row>
    <row r="5" spans="1:2" ht="32" x14ac:dyDescent="0.2">
      <c r="A5" s="11" t="s">
        <v>21</v>
      </c>
      <c r="B5" s="12" t="s">
        <v>22</v>
      </c>
    </row>
    <row r="6" spans="1:2" ht="32" x14ac:dyDescent="0.2">
      <c r="A6" s="11" t="s">
        <v>23</v>
      </c>
      <c r="B6" s="12" t="s">
        <v>24</v>
      </c>
    </row>
    <row r="7" spans="1:2" ht="112" x14ac:dyDescent="0.2">
      <c r="A7" s="11" t="s">
        <v>25</v>
      </c>
      <c r="B7" s="12" t="s">
        <v>26</v>
      </c>
    </row>
    <row r="8" spans="1:2" ht="48" x14ac:dyDescent="0.2">
      <c r="A8" s="11" t="s">
        <v>27</v>
      </c>
      <c r="B8" s="12" t="s">
        <v>28</v>
      </c>
    </row>
  </sheetData>
  <mergeCells count="1">
    <mergeCell ref="A1:B1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9"/>
  <sheetViews>
    <sheetView workbookViewId="0">
      <selection activeCell="C5" sqref="C5:H5"/>
    </sheetView>
  </sheetViews>
  <sheetFormatPr baseColWidth="10" defaultColWidth="8.83203125" defaultRowHeight="15" x14ac:dyDescent="0.2"/>
  <cols>
    <col min="1" max="1" width="26" customWidth="1"/>
    <col min="2" max="2" width="44" customWidth="1"/>
    <col min="3" max="3" width="32" customWidth="1"/>
    <col min="4" max="4" width="10" customWidth="1"/>
    <col min="5" max="6" width="15" customWidth="1"/>
    <col min="7" max="7" width="14" customWidth="1"/>
    <col min="8" max="8" width="16" customWidth="1"/>
  </cols>
  <sheetData>
    <row r="1" spans="1:8" ht="24" customHeight="1" x14ac:dyDescent="0.2">
      <c r="A1" s="19" t="s">
        <v>29</v>
      </c>
      <c r="B1" s="13"/>
      <c r="C1" s="13"/>
      <c r="D1" s="13"/>
      <c r="E1" s="13"/>
      <c r="F1" s="13"/>
      <c r="G1" s="13"/>
      <c r="H1" s="13"/>
    </row>
    <row r="2" spans="1:8" ht="42" customHeight="1" x14ac:dyDescent="0.2">
      <c r="A2" s="18" t="s">
        <v>30</v>
      </c>
      <c r="B2" s="13"/>
      <c r="C2" s="13"/>
      <c r="D2" s="13"/>
      <c r="E2" s="13"/>
      <c r="F2" s="13"/>
      <c r="G2" s="13"/>
      <c r="H2" s="13"/>
    </row>
    <row r="4" spans="1:8" x14ac:dyDescent="0.2">
      <c r="A4" s="15" t="s">
        <v>31</v>
      </c>
      <c r="B4" s="13"/>
      <c r="C4" s="13"/>
      <c r="D4" s="13"/>
      <c r="E4" s="13"/>
      <c r="F4" s="13"/>
      <c r="G4" s="13"/>
      <c r="H4" s="13"/>
    </row>
    <row r="5" spans="1:8" x14ac:dyDescent="0.2">
      <c r="A5" t="s">
        <v>2</v>
      </c>
      <c r="B5" s="1">
        <v>50</v>
      </c>
      <c r="C5" s="16" t="s">
        <v>32</v>
      </c>
      <c r="D5" s="13"/>
      <c r="E5" s="13"/>
      <c r="F5" s="13"/>
      <c r="G5" s="13"/>
      <c r="H5" s="13"/>
    </row>
    <row r="6" spans="1:8" x14ac:dyDescent="0.2">
      <c r="A6" t="s">
        <v>33</v>
      </c>
      <c r="B6" s="2">
        <v>0.3</v>
      </c>
      <c r="C6" s="16" t="s">
        <v>34</v>
      </c>
      <c r="D6" s="13"/>
      <c r="E6" s="13"/>
      <c r="F6" s="13"/>
      <c r="G6" s="13"/>
      <c r="H6" s="13"/>
    </row>
    <row r="7" spans="1:8" x14ac:dyDescent="0.2">
      <c r="A7" t="s">
        <v>35</v>
      </c>
      <c r="B7" s="16" t="s">
        <v>36</v>
      </c>
      <c r="C7" s="13"/>
      <c r="D7" s="13"/>
      <c r="E7" s="13"/>
      <c r="F7" s="13"/>
      <c r="G7" s="13"/>
      <c r="H7" s="13"/>
    </row>
    <row r="10" spans="1:8" ht="34" customHeight="1" x14ac:dyDescent="0.2">
      <c r="A10" s="3" t="s">
        <v>37</v>
      </c>
      <c r="B10" s="3" t="s">
        <v>38</v>
      </c>
      <c r="C10" s="3" t="s">
        <v>39</v>
      </c>
      <c r="D10" s="3" t="s">
        <v>40</v>
      </c>
      <c r="E10" s="3" t="s">
        <v>41</v>
      </c>
      <c r="F10" s="3" t="s">
        <v>42</v>
      </c>
      <c r="G10" s="3" t="s">
        <v>43</v>
      </c>
      <c r="H10" s="3" t="s">
        <v>44</v>
      </c>
    </row>
    <row r="11" spans="1:8" ht="58" customHeight="1" x14ac:dyDescent="0.2">
      <c r="A11" s="4" t="s">
        <v>45</v>
      </c>
      <c r="B11" s="4" t="s">
        <v>46</v>
      </c>
      <c r="C11" s="4"/>
      <c r="D11" s="5" t="s">
        <v>47</v>
      </c>
      <c r="E11" s="5">
        <v>140</v>
      </c>
      <c r="F11" s="5">
        <v>240</v>
      </c>
      <c r="G11" s="6">
        <f t="shared" ref="G11:G22" si="0">ROUND((E11+F11)/2,0)</f>
        <v>190</v>
      </c>
      <c r="H11" s="7">
        <f t="shared" ref="H11:H22" si="1">G11*$B$5</f>
        <v>9500</v>
      </c>
    </row>
    <row r="12" spans="1:8" ht="58" customHeight="1" x14ac:dyDescent="0.2">
      <c r="A12" s="4" t="s">
        <v>48</v>
      </c>
      <c r="B12" s="4" t="s">
        <v>49</v>
      </c>
      <c r="C12" s="4"/>
      <c r="D12" s="5" t="s">
        <v>47</v>
      </c>
      <c r="E12" s="5">
        <v>160</v>
      </c>
      <c r="F12" s="5">
        <v>280</v>
      </c>
      <c r="G12" s="6">
        <f t="shared" si="0"/>
        <v>220</v>
      </c>
      <c r="H12" s="7">
        <f t="shared" si="1"/>
        <v>11000</v>
      </c>
    </row>
    <row r="13" spans="1:8" ht="58" customHeight="1" x14ac:dyDescent="0.2">
      <c r="A13" s="4" t="s">
        <v>50</v>
      </c>
      <c r="B13" s="4" t="s">
        <v>51</v>
      </c>
      <c r="C13" s="4"/>
      <c r="D13" s="5" t="s">
        <v>52</v>
      </c>
      <c r="E13" s="5">
        <v>240</v>
      </c>
      <c r="F13" s="5">
        <v>420</v>
      </c>
      <c r="G13" s="6">
        <f t="shared" si="0"/>
        <v>330</v>
      </c>
      <c r="H13" s="7">
        <f t="shared" si="1"/>
        <v>16500</v>
      </c>
    </row>
    <row r="14" spans="1:8" ht="58" customHeight="1" x14ac:dyDescent="0.2">
      <c r="A14" s="4" t="s">
        <v>53</v>
      </c>
      <c r="B14" s="4" t="s">
        <v>54</v>
      </c>
      <c r="C14" s="4"/>
      <c r="D14" s="5" t="s">
        <v>52</v>
      </c>
      <c r="E14" s="5">
        <v>220</v>
      </c>
      <c r="F14" s="5">
        <v>380</v>
      </c>
      <c r="G14" s="6">
        <f t="shared" si="0"/>
        <v>300</v>
      </c>
      <c r="H14" s="7">
        <f t="shared" si="1"/>
        <v>15000</v>
      </c>
    </row>
    <row r="15" spans="1:8" ht="58" customHeight="1" x14ac:dyDescent="0.2">
      <c r="A15" s="4" t="s">
        <v>55</v>
      </c>
      <c r="B15" s="4" t="s">
        <v>56</v>
      </c>
      <c r="C15" s="4"/>
      <c r="D15" s="5" t="s">
        <v>47</v>
      </c>
      <c r="E15" s="5">
        <v>220</v>
      </c>
      <c r="F15" s="5">
        <v>420</v>
      </c>
      <c r="G15" s="6">
        <f t="shared" si="0"/>
        <v>320</v>
      </c>
      <c r="H15" s="7">
        <f t="shared" si="1"/>
        <v>16000</v>
      </c>
    </row>
    <row r="16" spans="1:8" ht="58" customHeight="1" x14ac:dyDescent="0.2">
      <c r="A16" s="4" t="s">
        <v>57</v>
      </c>
      <c r="B16" s="4" t="s">
        <v>58</v>
      </c>
      <c r="C16" s="4"/>
      <c r="D16" s="5" t="s">
        <v>52</v>
      </c>
      <c r="E16" s="5">
        <v>260</v>
      </c>
      <c r="F16" s="5">
        <v>520</v>
      </c>
      <c r="G16" s="6">
        <f t="shared" si="0"/>
        <v>390</v>
      </c>
      <c r="H16" s="7">
        <f t="shared" si="1"/>
        <v>19500</v>
      </c>
    </row>
    <row r="17" spans="1:8" ht="58" customHeight="1" x14ac:dyDescent="0.2">
      <c r="A17" s="4" t="s">
        <v>59</v>
      </c>
      <c r="B17" s="4" t="s">
        <v>60</v>
      </c>
      <c r="C17" s="4"/>
      <c r="D17" s="5" t="s">
        <v>52</v>
      </c>
      <c r="E17" s="5">
        <v>240</v>
      </c>
      <c r="F17" s="5">
        <v>520</v>
      </c>
      <c r="G17" s="6">
        <f t="shared" si="0"/>
        <v>380</v>
      </c>
      <c r="H17" s="7">
        <f t="shared" si="1"/>
        <v>19000</v>
      </c>
    </row>
    <row r="18" spans="1:8" ht="58" customHeight="1" x14ac:dyDescent="0.2">
      <c r="A18" s="4" t="s">
        <v>61</v>
      </c>
      <c r="B18" s="4" t="s">
        <v>62</v>
      </c>
      <c r="C18" s="4"/>
      <c r="D18" s="5" t="s">
        <v>47</v>
      </c>
      <c r="E18" s="5">
        <v>120</v>
      </c>
      <c r="F18" s="5">
        <v>260</v>
      </c>
      <c r="G18" s="6">
        <f t="shared" si="0"/>
        <v>190</v>
      </c>
      <c r="H18" s="7">
        <f t="shared" si="1"/>
        <v>9500</v>
      </c>
    </row>
    <row r="19" spans="1:8" ht="58" customHeight="1" x14ac:dyDescent="0.2">
      <c r="A19" s="4" t="s">
        <v>63</v>
      </c>
      <c r="B19" s="4" t="s">
        <v>64</v>
      </c>
      <c r="C19" s="4"/>
      <c r="D19" s="5" t="s">
        <v>52</v>
      </c>
      <c r="E19" s="5">
        <v>140</v>
      </c>
      <c r="F19" s="5">
        <v>320</v>
      </c>
      <c r="G19" s="6">
        <f t="shared" si="0"/>
        <v>230</v>
      </c>
      <c r="H19" s="7">
        <f t="shared" si="1"/>
        <v>11500</v>
      </c>
    </row>
    <row r="20" spans="1:8" ht="58" customHeight="1" x14ac:dyDescent="0.2">
      <c r="A20" s="4" t="s">
        <v>65</v>
      </c>
      <c r="B20" s="4" t="s">
        <v>66</v>
      </c>
      <c r="C20" s="4"/>
      <c r="D20" s="5" t="s">
        <v>52</v>
      </c>
      <c r="E20" s="5">
        <v>260</v>
      </c>
      <c r="F20" s="5">
        <v>560</v>
      </c>
      <c r="G20" s="6">
        <f t="shared" si="0"/>
        <v>410</v>
      </c>
      <c r="H20" s="7">
        <f t="shared" si="1"/>
        <v>20500</v>
      </c>
    </row>
    <row r="21" spans="1:8" ht="58" customHeight="1" x14ac:dyDescent="0.2">
      <c r="A21" s="4" t="s">
        <v>67</v>
      </c>
      <c r="B21" s="4" t="s">
        <v>68</v>
      </c>
      <c r="C21" s="4"/>
      <c r="D21" s="5" t="s">
        <v>47</v>
      </c>
      <c r="E21" s="5">
        <v>120</v>
      </c>
      <c r="F21" s="5">
        <v>260</v>
      </c>
      <c r="G21" s="6">
        <f t="shared" si="0"/>
        <v>190</v>
      </c>
      <c r="H21" s="7">
        <f t="shared" si="1"/>
        <v>9500</v>
      </c>
    </row>
    <row r="22" spans="1:8" ht="58" customHeight="1" x14ac:dyDescent="0.2">
      <c r="A22" s="4" t="s">
        <v>69</v>
      </c>
      <c r="B22" s="4" t="s">
        <v>70</v>
      </c>
      <c r="C22" s="4"/>
      <c r="D22" s="5" t="s">
        <v>47</v>
      </c>
      <c r="E22" s="5">
        <v>220</v>
      </c>
      <c r="F22" s="5">
        <v>420</v>
      </c>
      <c r="G22" s="6">
        <f t="shared" si="0"/>
        <v>320</v>
      </c>
      <c r="H22" s="7">
        <f t="shared" si="1"/>
        <v>16000</v>
      </c>
    </row>
    <row r="24" spans="1:8" x14ac:dyDescent="0.2">
      <c r="A24" s="8" t="s">
        <v>71</v>
      </c>
      <c r="D24" s="8" t="s">
        <v>72</v>
      </c>
      <c r="E24" s="9">
        <f>SUM(E11:E22)</f>
        <v>2340</v>
      </c>
      <c r="F24" s="9">
        <f>SUM(F11:F22)</f>
        <v>4600</v>
      </c>
      <c r="G24" s="9">
        <f>SUM(G11:G22)</f>
        <v>3470</v>
      </c>
      <c r="H24" s="10">
        <f>SUM(H11:H22)</f>
        <v>173500</v>
      </c>
    </row>
    <row r="25" spans="1:8" x14ac:dyDescent="0.2">
      <c r="D25" s="8" t="s">
        <v>6</v>
      </c>
      <c r="G25" s="9">
        <f>G24*(1+$B$6)</f>
        <v>4511</v>
      </c>
      <c r="H25" s="10">
        <f>H24*(1+$B$6)</f>
        <v>225550</v>
      </c>
    </row>
    <row r="28" spans="1:8" x14ac:dyDescent="0.2">
      <c r="A28" s="15" t="s">
        <v>73</v>
      </c>
      <c r="B28" s="13"/>
      <c r="C28" s="13"/>
      <c r="D28" s="13"/>
      <c r="E28" s="13"/>
      <c r="F28" s="13"/>
      <c r="G28" s="13"/>
      <c r="H28" s="13"/>
    </row>
    <row r="29" spans="1:8" x14ac:dyDescent="0.2">
      <c r="A29" s="17" t="s">
        <v>74</v>
      </c>
      <c r="B29" s="13"/>
      <c r="C29" s="13"/>
      <c r="D29" s="13"/>
      <c r="E29" s="13"/>
      <c r="F29" s="13"/>
      <c r="G29" s="13"/>
      <c r="H29" s="13"/>
    </row>
    <row r="30" spans="1:8" x14ac:dyDescent="0.2">
      <c r="A30" s="17" t="s">
        <v>75</v>
      </c>
      <c r="B30" s="13"/>
      <c r="C30" s="13"/>
      <c r="D30" s="13"/>
      <c r="E30" s="13"/>
      <c r="F30" s="13"/>
      <c r="G30" s="13"/>
      <c r="H30" s="13"/>
    </row>
    <row r="31" spans="1:8" x14ac:dyDescent="0.2">
      <c r="A31" s="17" t="s">
        <v>76</v>
      </c>
      <c r="B31" s="13"/>
      <c r="C31" s="13"/>
      <c r="D31" s="13"/>
      <c r="E31" s="13"/>
      <c r="F31" s="13"/>
      <c r="G31" s="13"/>
      <c r="H31" s="13"/>
    </row>
    <row r="32" spans="1:8" x14ac:dyDescent="0.2">
      <c r="A32" s="17" t="s">
        <v>77</v>
      </c>
      <c r="B32" s="13"/>
      <c r="C32" s="13"/>
      <c r="D32" s="13"/>
      <c r="E32" s="13"/>
      <c r="F32" s="13"/>
      <c r="G32" s="13"/>
      <c r="H32" s="13"/>
    </row>
    <row r="33" spans="1:8" x14ac:dyDescent="0.2">
      <c r="A33" s="17" t="s">
        <v>78</v>
      </c>
      <c r="B33" s="13"/>
      <c r="C33" s="13"/>
      <c r="D33" s="13"/>
      <c r="E33" s="13"/>
      <c r="F33" s="13"/>
      <c r="G33" s="13"/>
      <c r="H33" s="13"/>
    </row>
    <row r="35" spans="1:8" x14ac:dyDescent="0.2">
      <c r="A35" s="15" t="s">
        <v>79</v>
      </c>
      <c r="B35" s="13"/>
      <c r="C35" s="13"/>
      <c r="D35" s="13"/>
      <c r="E35" s="13"/>
      <c r="F35" s="13"/>
      <c r="G35" s="13"/>
      <c r="H35" s="13"/>
    </row>
    <row r="36" spans="1:8" x14ac:dyDescent="0.2">
      <c r="A36" s="17" t="s">
        <v>80</v>
      </c>
      <c r="B36" s="13"/>
      <c r="C36" s="13"/>
      <c r="D36" s="13"/>
      <c r="E36" s="13"/>
      <c r="F36" s="13"/>
      <c r="G36" s="13"/>
      <c r="H36" s="13"/>
    </row>
    <row r="37" spans="1:8" x14ac:dyDescent="0.2">
      <c r="A37" s="17" t="s">
        <v>81</v>
      </c>
      <c r="B37" s="13"/>
      <c r="C37" s="13"/>
      <c r="D37" s="13"/>
      <c r="E37" s="13"/>
      <c r="F37" s="13"/>
      <c r="G37" s="13"/>
      <c r="H37" s="13"/>
    </row>
    <row r="38" spans="1:8" x14ac:dyDescent="0.2">
      <c r="A38" s="17" t="s">
        <v>82</v>
      </c>
      <c r="B38" s="13"/>
      <c r="C38" s="13"/>
      <c r="D38" s="13"/>
      <c r="E38" s="13"/>
      <c r="F38" s="13"/>
      <c r="G38" s="13"/>
      <c r="H38" s="13"/>
    </row>
    <row r="39" spans="1:8" x14ac:dyDescent="0.2">
      <c r="A39" s="17" t="s">
        <v>83</v>
      </c>
      <c r="B39" s="13"/>
      <c r="C39" s="13"/>
      <c r="D39" s="13"/>
      <c r="E39" s="13"/>
      <c r="F39" s="13"/>
      <c r="G39" s="13"/>
      <c r="H39" s="13"/>
    </row>
  </sheetData>
  <mergeCells count="17">
    <mergeCell ref="A1:H1"/>
    <mergeCell ref="A37:H37"/>
    <mergeCell ref="A32:H32"/>
    <mergeCell ref="A31:H31"/>
    <mergeCell ref="A2:H2"/>
    <mergeCell ref="A38:H38"/>
    <mergeCell ref="A28:H28"/>
    <mergeCell ref="A33:H33"/>
    <mergeCell ref="A36:H36"/>
    <mergeCell ref="B7:H7"/>
    <mergeCell ref="A4:H4"/>
    <mergeCell ref="C6:H6"/>
    <mergeCell ref="A30:H30"/>
    <mergeCell ref="A39:H39"/>
    <mergeCell ref="A29:H29"/>
    <mergeCell ref="A35:H35"/>
    <mergeCell ref="C5:H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9"/>
  <sheetViews>
    <sheetView workbookViewId="0">
      <selection activeCell="B6" sqref="B6"/>
    </sheetView>
  </sheetViews>
  <sheetFormatPr baseColWidth="10" defaultColWidth="8.83203125" defaultRowHeight="15" x14ac:dyDescent="0.2"/>
  <cols>
    <col min="1" max="1" width="26" customWidth="1"/>
    <col min="2" max="2" width="44" customWidth="1"/>
    <col min="3" max="3" width="32" customWidth="1"/>
    <col min="4" max="4" width="10" customWidth="1"/>
    <col min="5" max="6" width="15" customWidth="1"/>
    <col min="7" max="7" width="14" customWidth="1"/>
    <col min="8" max="8" width="16" customWidth="1"/>
  </cols>
  <sheetData>
    <row r="1" spans="1:8" ht="24" customHeight="1" x14ac:dyDescent="0.2">
      <c r="A1" s="19" t="s">
        <v>84</v>
      </c>
      <c r="B1" s="13"/>
      <c r="C1" s="13"/>
      <c r="D1" s="13"/>
      <c r="E1" s="13"/>
      <c r="F1" s="13"/>
      <c r="G1" s="13"/>
      <c r="H1" s="13"/>
    </row>
    <row r="2" spans="1:8" ht="42" customHeight="1" x14ac:dyDescent="0.2">
      <c r="A2" s="18" t="s">
        <v>30</v>
      </c>
      <c r="B2" s="13"/>
      <c r="C2" s="13"/>
      <c r="D2" s="13"/>
      <c r="E2" s="13"/>
      <c r="F2" s="13"/>
      <c r="G2" s="13"/>
      <c r="H2" s="13"/>
    </row>
    <row r="4" spans="1:8" x14ac:dyDescent="0.2">
      <c r="A4" s="15" t="s">
        <v>31</v>
      </c>
      <c r="B4" s="13"/>
      <c r="C4" s="13"/>
      <c r="D4" s="13"/>
      <c r="E4" s="13"/>
      <c r="F4" s="13"/>
      <c r="G4" s="13"/>
      <c r="H4" s="13"/>
    </row>
    <row r="5" spans="1:8" x14ac:dyDescent="0.2">
      <c r="A5" t="s">
        <v>2</v>
      </c>
      <c r="B5" s="1">
        <f>'Phase 3 (MVP)'!B5</f>
        <v>50</v>
      </c>
      <c r="C5" s="16" t="s">
        <v>32</v>
      </c>
      <c r="D5" s="13"/>
      <c r="E5" s="13"/>
      <c r="F5" s="13"/>
      <c r="G5" s="13"/>
      <c r="H5" s="13"/>
    </row>
    <row r="6" spans="1:8" x14ac:dyDescent="0.2">
      <c r="A6" t="s">
        <v>33</v>
      </c>
      <c r="B6" s="2">
        <v>0.3</v>
      </c>
      <c r="C6" s="16" t="s">
        <v>34</v>
      </c>
      <c r="D6" s="13"/>
      <c r="E6" s="13"/>
      <c r="F6" s="13"/>
      <c r="G6" s="13"/>
      <c r="H6" s="13"/>
    </row>
    <row r="7" spans="1:8" x14ac:dyDescent="0.2">
      <c r="A7" t="s">
        <v>35</v>
      </c>
      <c r="B7" s="16" t="s">
        <v>85</v>
      </c>
      <c r="C7" s="13"/>
      <c r="D7" s="13"/>
      <c r="E7" s="13"/>
      <c r="F7" s="13"/>
      <c r="G7" s="13"/>
      <c r="H7" s="13"/>
    </row>
    <row r="10" spans="1:8" ht="34" customHeight="1" x14ac:dyDescent="0.2">
      <c r="A10" s="3" t="s">
        <v>37</v>
      </c>
      <c r="B10" s="3" t="s">
        <v>38</v>
      </c>
      <c r="C10" s="3" t="s">
        <v>39</v>
      </c>
      <c r="D10" s="3" t="s">
        <v>40</v>
      </c>
      <c r="E10" s="3" t="s">
        <v>41</v>
      </c>
      <c r="F10" s="3" t="s">
        <v>42</v>
      </c>
      <c r="G10" s="3" t="s">
        <v>43</v>
      </c>
      <c r="H10" s="3" t="s">
        <v>44</v>
      </c>
    </row>
    <row r="11" spans="1:8" ht="58" customHeight="1" x14ac:dyDescent="0.2">
      <c r="A11" s="4" t="s">
        <v>45</v>
      </c>
      <c r="B11" s="4" t="s">
        <v>86</v>
      </c>
      <c r="C11" s="4"/>
      <c r="D11" s="5" t="s">
        <v>47</v>
      </c>
      <c r="E11" s="5">
        <v>120</v>
      </c>
      <c r="F11" s="5">
        <v>220</v>
      </c>
      <c r="G11" s="6">
        <f t="shared" ref="G11:G20" si="0">ROUND((E11+F11)/2,0)</f>
        <v>170</v>
      </c>
      <c r="H11" s="7">
        <f t="shared" ref="H11:H20" si="1">G11*$B$5</f>
        <v>8500</v>
      </c>
    </row>
    <row r="12" spans="1:8" ht="58" customHeight="1" x14ac:dyDescent="0.2">
      <c r="A12" s="4" t="s">
        <v>87</v>
      </c>
      <c r="B12" s="4" t="s">
        <v>88</v>
      </c>
      <c r="C12" s="4"/>
      <c r="D12" s="5" t="s">
        <v>47</v>
      </c>
      <c r="E12" s="5">
        <v>160</v>
      </c>
      <c r="F12" s="5">
        <v>300</v>
      </c>
      <c r="G12" s="6">
        <f t="shared" si="0"/>
        <v>230</v>
      </c>
      <c r="H12" s="7">
        <f t="shared" si="1"/>
        <v>11500</v>
      </c>
    </row>
    <row r="13" spans="1:8" ht="58" customHeight="1" x14ac:dyDescent="0.2">
      <c r="A13" s="4" t="s">
        <v>89</v>
      </c>
      <c r="B13" s="4" t="s">
        <v>90</v>
      </c>
      <c r="C13" s="4"/>
      <c r="D13" s="5" t="s">
        <v>52</v>
      </c>
      <c r="E13" s="5">
        <v>240</v>
      </c>
      <c r="F13" s="5">
        <v>520</v>
      </c>
      <c r="G13" s="6">
        <f t="shared" si="0"/>
        <v>380</v>
      </c>
      <c r="H13" s="7">
        <f t="shared" si="1"/>
        <v>19000</v>
      </c>
    </row>
    <row r="14" spans="1:8" ht="58" customHeight="1" x14ac:dyDescent="0.2">
      <c r="A14" s="4" t="s">
        <v>91</v>
      </c>
      <c r="B14" s="4" t="s">
        <v>92</v>
      </c>
      <c r="C14" s="4"/>
      <c r="D14" s="5" t="s">
        <v>52</v>
      </c>
      <c r="E14" s="5">
        <v>220</v>
      </c>
      <c r="F14" s="5">
        <v>480</v>
      </c>
      <c r="G14" s="6">
        <f t="shared" si="0"/>
        <v>350</v>
      </c>
      <c r="H14" s="7">
        <f t="shared" si="1"/>
        <v>17500</v>
      </c>
    </row>
    <row r="15" spans="1:8" ht="58" customHeight="1" x14ac:dyDescent="0.2">
      <c r="A15" s="4" t="s">
        <v>93</v>
      </c>
      <c r="B15" s="4" t="s">
        <v>94</v>
      </c>
      <c r="C15" s="4"/>
      <c r="D15" s="5" t="s">
        <v>47</v>
      </c>
      <c r="E15" s="5">
        <v>160</v>
      </c>
      <c r="F15" s="5">
        <v>360</v>
      </c>
      <c r="G15" s="6">
        <f t="shared" si="0"/>
        <v>260</v>
      </c>
      <c r="H15" s="7">
        <f t="shared" si="1"/>
        <v>13000</v>
      </c>
    </row>
    <row r="16" spans="1:8" ht="58" customHeight="1" x14ac:dyDescent="0.2">
      <c r="A16" s="4" t="s">
        <v>95</v>
      </c>
      <c r="B16" s="4" t="s">
        <v>96</v>
      </c>
      <c r="C16" s="4"/>
      <c r="D16" s="5" t="s">
        <v>52</v>
      </c>
      <c r="E16" s="5">
        <v>220</v>
      </c>
      <c r="F16" s="5">
        <v>520</v>
      </c>
      <c r="G16" s="6">
        <f t="shared" si="0"/>
        <v>370</v>
      </c>
      <c r="H16" s="7">
        <f t="shared" si="1"/>
        <v>18500</v>
      </c>
    </row>
    <row r="17" spans="1:8" ht="58" customHeight="1" x14ac:dyDescent="0.2">
      <c r="A17" s="4" t="s">
        <v>97</v>
      </c>
      <c r="B17" s="4" t="s">
        <v>98</v>
      </c>
      <c r="C17" s="4"/>
      <c r="D17" s="5" t="s">
        <v>47</v>
      </c>
      <c r="E17" s="5">
        <v>200</v>
      </c>
      <c r="F17" s="5">
        <v>420</v>
      </c>
      <c r="G17" s="6">
        <f t="shared" si="0"/>
        <v>310</v>
      </c>
      <c r="H17" s="7">
        <f t="shared" si="1"/>
        <v>15500</v>
      </c>
    </row>
    <row r="18" spans="1:8" ht="58" customHeight="1" x14ac:dyDescent="0.2">
      <c r="A18" s="4" t="s">
        <v>99</v>
      </c>
      <c r="B18" s="4" t="s">
        <v>100</v>
      </c>
      <c r="C18" s="4"/>
      <c r="D18" s="5" t="s">
        <v>47</v>
      </c>
      <c r="E18" s="5">
        <v>180</v>
      </c>
      <c r="F18" s="5">
        <v>380</v>
      </c>
      <c r="G18" s="6">
        <f t="shared" si="0"/>
        <v>280</v>
      </c>
      <c r="H18" s="7">
        <f t="shared" si="1"/>
        <v>14000</v>
      </c>
    </row>
    <row r="19" spans="1:8" ht="58" customHeight="1" x14ac:dyDescent="0.2">
      <c r="A19" s="4" t="s">
        <v>101</v>
      </c>
      <c r="B19" s="4" t="s">
        <v>102</v>
      </c>
      <c r="C19" s="4"/>
      <c r="D19" s="5" t="s">
        <v>47</v>
      </c>
      <c r="E19" s="5">
        <v>120</v>
      </c>
      <c r="F19" s="5">
        <v>260</v>
      </c>
      <c r="G19" s="6">
        <f t="shared" si="0"/>
        <v>190</v>
      </c>
      <c r="H19" s="7">
        <f t="shared" si="1"/>
        <v>9500</v>
      </c>
    </row>
    <row r="20" spans="1:8" ht="58" customHeight="1" x14ac:dyDescent="0.2">
      <c r="A20" s="4" t="s">
        <v>103</v>
      </c>
      <c r="B20" s="4" t="s">
        <v>104</v>
      </c>
      <c r="C20" s="4"/>
      <c r="D20" s="5" t="s">
        <v>47</v>
      </c>
      <c r="E20" s="5">
        <v>180</v>
      </c>
      <c r="F20" s="5">
        <v>360</v>
      </c>
      <c r="G20" s="6">
        <f t="shared" si="0"/>
        <v>270</v>
      </c>
      <c r="H20" s="7">
        <f t="shared" si="1"/>
        <v>13500</v>
      </c>
    </row>
    <row r="21" spans="1:8" ht="58" customHeight="1" x14ac:dyDescent="0.2">
      <c r="A21" s="4"/>
      <c r="B21" s="4"/>
      <c r="C21" s="4"/>
      <c r="D21" s="5"/>
      <c r="E21" s="5"/>
      <c r="F21" s="5"/>
      <c r="G21" s="6"/>
      <c r="H21" s="7"/>
    </row>
    <row r="22" spans="1:8" ht="58" customHeight="1" x14ac:dyDescent="0.2">
      <c r="A22" s="4"/>
      <c r="B22" s="4"/>
      <c r="C22" s="4"/>
      <c r="D22" s="5"/>
      <c r="E22" s="5"/>
      <c r="F22" s="5"/>
      <c r="G22" s="6"/>
      <c r="H22" s="7"/>
    </row>
    <row r="24" spans="1:8" x14ac:dyDescent="0.2">
      <c r="A24" s="8" t="s">
        <v>71</v>
      </c>
      <c r="D24" s="8" t="s">
        <v>72</v>
      </c>
      <c r="E24" s="9">
        <f>SUM(E11:E20)</f>
        <v>1800</v>
      </c>
      <c r="F24" s="9">
        <f>SUM(F11:F20)</f>
        <v>3820</v>
      </c>
      <c r="G24" s="9">
        <f>SUM(G11:G20)</f>
        <v>2810</v>
      </c>
      <c r="H24" s="10">
        <f>SUM(H11:H20)</f>
        <v>140500</v>
      </c>
    </row>
    <row r="25" spans="1:8" x14ac:dyDescent="0.2">
      <c r="D25" s="8" t="s">
        <v>6</v>
      </c>
      <c r="G25" s="9">
        <f>G24*(1+$B$6)</f>
        <v>3653</v>
      </c>
      <c r="H25" s="10">
        <f>H24*(1+$B$6)</f>
        <v>182650</v>
      </c>
    </row>
    <row r="28" spans="1:8" x14ac:dyDescent="0.2">
      <c r="A28" s="15" t="s">
        <v>73</v>
      </c>
      <c r="B28" s="13"/>
      <c r="C28" s="13"/>
      <c r="D28" s="13"/>
      <c r="E28" s="13"/>
      <c r="F28" s="13"/>
      <c r="G28" s="13"/>
      <c r="H28" s="13"/>
    </row>
    <row r="29" spans="1:8" x14ac:dyDescent="0.2">
      <c r="A29" s="17" t="s">
        <v>105</v>
      </c>
      <c r="B29" s="13"/>
      <c r="C29" s="13"/>
      <c r="D29" s="13"/>
      <c r="E29" s="13"/>
      <c r="F29" s="13"/>
      <c r="G29" s="13"/>
      <c r="H29" s="13"/>
    </row>
    <row r="30" spans="1:8" x14ac:dyDescent="0.2">
      <c r="A30" s="17" t="s">
        <v>106</v>
      </c>
      <c r="B30" s="13"/>
      <c r="C30" s="13"/>
      <c r="D30" s="13"/>
      <c r="E30" s="13"/>
      <c r="F30" s="13"/>
      <c r="G30" s="13"/>
      <c r="H30" s="13"/>
    </row>
    <row r="31" spans="1:8" x14ac:dyDescent="0.2">
      <c r="A31" s="17" t="s">
        <v>76</v>
      </c>
      <c r="B31" s="13"/>
      <c r="C31" s="13"/>
      <c r="D31" s="13"/>
      <c r="E31" s="13"/>
      <c r="F31" s="13"/>
      <c r="G31" s="13"/>
      <c r="H31" s="13"/>
    </row>
    <row r="32" spans="1:8" x14ac:dyDescent="0.2">
      <c r="A32" s="17" t="s">
        <v>77</v>
      </c>
      <c r="B32" s="13"/>
      <c r="C32" s="13"/>
      <c r="D32" s="13"/>
      <c r="E32" s="13"/>
      <c r="F32" s="13"/>
      <c r="G32" s="13"/>
      <c r="H32" s="13"/>
    </row>
    <row r="33" spans="1:8" x14ac:dyDescent="0.2">
      <c r="A33" s="17" t="s">
        <v>78</v>
      </c>
      <c r="B33" s="13"/>
      <c r="C33" s="13"/>
      <c r="D33" s="13"/>
      <c r="E33" s="13"/>
      <c r="F33" s="13"/>
      <c r="G33" s="13"/>
      <c r="H33" s="13"/>
    </row>
    <row r="35" spans="1:8" x14ac:dyDescent="0.2">
      <c r="A35" s="15" t="s">
        <v>79</v>
      </c>
      <c r="B35" s="13"/>
      <c r="C35" s="13"/>
      <c r="D35" s="13"/>
      <c r="E35" s="13"/>
      <c r="F35" s="13"/>
      <c r="G35" s="13"/>
      <c r="H35" s="13"/>
    </row>
    <row r="36" spans="1:8" x14ac:dyDescent="0.2">
      <c r="A36" s="17" t="s">
        <v>80</v>
      </c>
      <c r="B36" s="13"/>
      <c r="C36" s="13"/>
      <c r="D36" s="13"/>
      <c r="E36" s="13"/>
      <c r="F36" s="13"/>
      <c r="G36" s="13"/>
      <c r="H36" s="13"/>
    </row>
    <row r="37" spans="1:8" x14ac:dyDescent="0.2">
      <c r="A37" s="17" t="s">
        <v>81</v>
      </c>
      <c r="B37" s="13"/>
      <c r="C37" s="13"/>
      <c r="D37" s="13"/>
      <c r="E37" s="13"/>
      <c r="F37" s="13"/>
      <c r="G37" s="13"/>
      <c r="H37" s="13"/>
    </row>
    <row r="38" spans="1:8" x14ac:dyDescent="0.2">
      <c r="A38" s="17" t="s">
        <v>82</v>
      </c>
      <c r="B38" s="13"/>
      <c r="C38" s="13"/>
      <c r="D38" s="13"/>
      <c r="E38" s="13"/>
      <c r="F38" s="13"/>
      <c r="G38" s="13"/>
      <c r="H38" s="13"/>
    </row>
    <row r="39" spans="1:8" x14ac:dyDescent="0.2">
      <c r="A39" s="17" t="s">
        <v>83</v>
      </c>
      <c r="B39" s="13"/>
      <c r="C39" s="13"/>
      <c r="D39" s="13"/>
      <c r="E39" s="13"/>
      <c r="F39" s="13"/>
      <c r="G39" s="13"/>
      <c r="H39" s="13"/>
    </row>
  </sheetData>
  <mergeCells count="17">
    <mergeCell ref="A1:H1"/>
    <mergeCell ref="A37:H37"/>
    <mergeCell ref="A32:H32"/>
    <mergeCell ref="A31:H31"/>
    <mergeCell ref="A2:H2"/>
    <mergeCell ref="A38:H38"/>
    <mergeCell ref="A28:H28"/>
    <mergeCell ref="A36:H36"/>
    <mergeCell ref="A33:H33"/>
    <mergeCell ref="B7:H7"/>
    <mergeCell ref="A4:H4"/>
    <mergeCell ref="C6:H6"/>
    <mergeCell ref="A30:H30"/>
    <mergeCell ref="A39:H39"/>
    <mergeCell ref="A29:H29"/>
    <mergeCell ref="A35:H35"/>
    <mergeCell ref="C5:H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9"/>
  <sheetViews>
    <sheetView topLeftCell="A16" workbookViewId="0">
      <selection activeCell="B6" sqref="B6"/>
    </sheetView>
  </sheetViews>
  <sheetFormatPr baseColWidth="10" defaultColWidth="8.83203125" defaultRowHeight="15" x14ac:dyDescent="0.2"/>
  <cols>
    <col min="1" max="1" width="26" customWidth="1"/>
    <col min="2" max="2" width="44" customWidth="1"/>
    <col min="3" max="3" width="32" customWidth="1"/>
    <col min="4" max="4" width="10" customWidth="1"/>
    <col min="5" max="6" width="15" customWidth="1"/>
    <col min="7" max="7" width="14" customWidth="1"/>
    <col min="8" max="8" width="16" customWidth="1"/>
  </cols>
  <sheetData>
    <row r="1" spans="1:8" ht="24" customHeight="1" x14ac:dyDescent="0.2">
      <c r="A1" s="19" t="s">
        <v>107</v>
      </c>
      <c r="B1" s="13"/>
      <c r="C1" s="13"/>
      <c r="D1" s="13"/>
      <c r="E1" s="13"/>
      <c r="F1" s="13"/>
      <c r="G1" s="13"/>
      <c r="H1" s="13"/>
    </row>
    <row r="2" spans="1:8" ht="42" customHeight="1" x14ac:dyDescent="0.2">
      <c r="A2" s="18" t="s">
        <v>30</v>
      </c>
      <c r="B2" s="13"/>
      <c r="C2" s="13"/>
      <c r="D2" s="13"/>
      <c r="E2" s="13"/>
      <c r="F2" s="13"/>
      <c r="G2" s="13"/>
      <c r="H2" s="13"/>
    </row>
    <row r="4" spans="1:8" x14ac:dyDescent="0.2">
      <c r="A4" s="15" t="s">
        <v>31</v>
      </c>
      <c r="B4" s="13"/>
      <c r="C4" s="13"/>
      <c r="D4" s="13"/>
      <c r="E4" s="13"/>
      <c r="F4" s="13"/>
      <c r="G4" s="13"/>
      <c r="H4" s="13"/>
    </row>
    <row r="5" spans="1:8" x14ac:dyDescent="0.2">
      <c r="A5" t="s">
        <v>2</v>
      </c>
      <c r="B5" s="1">
        <f>'Phase 3 (MVP)'!B5</f>
        <v>50</v>
      </c>
      <c r="C5" s="16" t="s">
        <v>32</v>
      </c>
      <c r="D5" s="13"/>
      <c r="E5" s="13"/>
      <c r="F5" s="13"/>
      <c r="G5" s="13"/>
      <c r="H5" s="13"/>
    </row>
    <row r="6" spans="1:8" x14ac:dyDescent="0.2">
      <c r="A6" t="s">
        <v>33</v>
      </c>
      <c r="B6" s="2">
        <v>0.3</v>
      </c>
      <c r="C6" s="16" t="s">
        <v>34</v>
      </c>
      <c r="D6" s="13"/>
      <c r="E6" s="13"/>
      <c r="F6" s="13"/>
      <c r="G6" s="13"/>
      <c r="H6" s="13"/>
    </row>
    <row r="7" spans="1:8" x14ac:dyDescent="0.2">
      <c r="A7" t="s">
        <v>35</v>
      </c>
      <c r="B7" s="16" t="s">
        <v>108</v>
      </c>
      <c r="C7" s="13"/>
      <c r="D7" s="13"/>
      <c r="E7" s="13"/>
      <c r="F7" s="13"/>
      <c r="G7" s="13"/>
      <c r="H7" s="13"/>
    </row>
    <row r="10" spans="1:8" ht="34" customHeight="1" x14ac:dyDescent="0.2">
      <c r="A10" s="3" t="s">
        <v>37</v>
      </c>
      <c r="B10" s="3" t="s">
        <v>38</v>
      </c>
      <c r="C10" s="3" t="s">
        <v>39</v>
      </c>
      <c r="D10" s="3" t="s">
        <v>40</v>
      </c>
      <c r="E10" s="3" t="s">
        <v>41</v>
      </c>
      <c r="F10" s="3" t="s">
        <v>42</v>
      </c>
      <c r="G10" s="3" t="s">
        <v>43</v>
      </c>
      <c r="H10" s="3" t="s">
        <v>44</v>
      </c>
    </row>
    <row r="11" spans="1:8" ht="58" customHeight="1" x14ac:dyDescent="0.2">
      <c r="A11" s="4" t="s">
        <v>109</v>
      </c>
      <c r="B11" s="4" t="s">
        <v>110</v>
      </c>
      <c r="C11" s="4"/>
      <c r="D11" s="5" t="s">
        <v>52</v>
      </c>
      <c r="E11" s="5">
        <v>320</v>
      </c>
      <c r="F11" s="5">
        <v>720</v>
      </c>
      <c r="G11" s="6">
        <f t="shared" ref="G11:G18" si="0">ROUND((E11+F11)/2,0)</f>
        <v>520</v>
      </c>
      <c r="H11" s="7">
        <f t="shared" ref="H11:H18" si="1">G11*$B$5</f>
        <v>26000</v>
      </c>
    </row>
    <row r="12" spans="1:8" ht="58" customHeight="1" x14ac:dyDescent="0.2">
      <c r="A12" s="4" t="s">
        <v>111</v>
      </c>
      <c r="B12" s="4" t="s">
        <v>112</v>
      </c>
      <c r="C12" s="4"/>
      <c r="D12" s="5" t="s">
        <v>47</v>
      </c>
      <c r="E12" s="5">
        <v>240</v>
      </c>
      <c r="F12" s="5">
        <v>560</v>
      </c>
      <c r="G12" s="6">
        <f t="shared" si="0"/>
        <v>400</v>
      </c>
      <c r="H12" s="7">
        <f t="shared" si="1"/>
        <v>20000</v>
      </c>
    </row>
    <row r="13" spans="1:8" ht="58" customHeight="1" x14ac:dyDescent="0.2">
      <c r="A13" s="4" t="s">
        <v>113</v>
      </c>
      <c r="B13" s="4" t="s">
        <v>114</v>
      </c>
      <c r="C13" s="4"/>
      <c r="D13" s="5" t="s">
        <v>47</v>
      </c>
      <c r="E13" s="5">
        <v>220</v>
      </c>
      <c r="F13" s="5">
        <v>520</v>
      </c>
      <c r="G13" s="6">
        <f t="shared" si="0"/>
        <v>370</v>
      </c>
      <c r="H13" s="7">
        <f t="shared" si="1"/>
        <v>18500</v>
      </c>
    </row>
    <row r="14" spans="1:8" ht="58" customHeight="1" x14ac:dyDescent="0.2">
      <c r="A14" s="4" t="s">
        <v>115</v>
      </c>
      <c r="B14" s="4" t="s">
        <v>116</v>
      </c>
      <c r="C14" s="4"/>
      <c r="D14" s="5" t="s">
        <v>47</v>
      </c>
      <c r="E14" s="5">
        <v>240</v>
      </c>
      <c r="F14" s="5">
        <v>560</v>
      </c>
      <c r="G14" s="6">
        <f t="shared" si="0"/>
        <v>400</v>
      </c>
      <c r="H14" s="7">
        <f t="shared" si="1"/>
        <v>20000</v>
      </c>
    </row>
    <row r="15" spans="1:8" ht="58" customHeight="1" x14ac:dyDescent="0.2">
      <c r="A15" s="4" t="s">
        <v>117</v>
      </c>
      <c r="B15" s="4" t="s">
        <v>118</v>
      </c>
      <c r="C15" s="4"/>
      <c r="D15" s="5" t="s">
        <v>47</v>
      </c>
      <c r="E15" s="5">
        <v>220</v>
      </c>
      <c r="F15" s="5">
        <v>520</v>
      </c>
      <c r="G15" s="6">
        <f t="shared" si="0"/>
        <v>370</v>
      </c>
      <c r="H15" s="7">
        <f t="shared" si="1"/>
        <v>18500</v>
      </c>
    </row>
    <row r="16" spans="1:8" ht="58" customHeight="1" x14ac:dyDescent="0.2">
      <c r="A16" s="4" t="s">
        <v>119</v>
      </c>
      <c r="B16" s="4" t="s">
        <v>120</v>
      </c>
      <c r="C16" s="4"/>
      <c r="D16" s="5" t="s">
        <v>47</v>
      </c>
      <c r="E16" s="5">
        <v>200</v>
      </c>
      <c r="F16" s="5">
        <v>520</v>
      </c>
      <c r="G16" s="6">
        <f t="shared" si="0"/>
        <v>360</v>
      </c>
      <c r="H16" s="7">
        <f t="shared" si="1"/>
        <v>18000</v>
      </c>
    </row>
    <row r="17" spans="1:8" ht="58" customHeight="1" x14ac:dyDescent="0.2">
      <c r="A17" s="4" t="s">
        <v>121</v>
      </c>
      <c r="B17" s="4" t="s">
        <v>122</v>
      </c>
      <c r="C17" s="4"/>
      <c r="D17" s="5" t="s">
        <v>47</v>
      </c>
      <c r="E17" s="5">
        <v>160</v>
      </c>
      <c r="F17" s="5">
        <v>360</v>
      </c>
      <c r="G17" s="6">
        <f t="shared" si="0"/>
        <v>260</v>
      </c>
      <c r="H17" s="7">
        <f t="shared" si="1"/>
        <v>13000</v>
      </c>
    </row>
    <row r="18" spans="1:8" ht="58" customHeight="1" x14ac:dyDescent="0.2">
      <c r="A18" s="4" t="s">
        <v>123</v>
      </c>
      <c r="B18" s="4" t="s">
        <v>124</v>
      </c>
      <c r="C18" s="4"/>
      <c r="D18" s="5" t="s">
        <v>47</v>
      </c>
      <c r="E18" s="5">
        <v>180</v>
      </c>
      <c r="F18" s="5">
        <v>420</v>
      </c>
      <c r="G18" s="6">
        <f t="shared" si="0"/>
        <v>300</v>
      </c>
      <c r="H18" s="7">
        <f t="shared" si="1"/>
        <v>15000</v>
      </c>
    </row>
    <row r="19" spans="1:8" ht="58" customHeight="1" x14ac:dyDescent="0.2">
      <c r="A19" s="4"/>
      <c r="B19" s="4"/>
      <c r="C19" s="4"/>
      <c r="D19" s="5"/>
      <c r="E19" s="5"/>
      <c r="F19" s="5"/>
      <c r="G19" s="6"/>
      <c r="H19" s="7"/>
    </row>
    <row r="20" spans="1:8" ht="58" customHeight="1" x14ac:dyDescent="0.2">
      <c r="A20" s="4"/>
      <c r="B20" s="4"/>
      <c r="C20" s="4"/>
      <c r="D20" s="5"/>
      <c r="E20" s="5"/>
      <c r="F20" s="5"/>
      <c r="G20" s="6"/>
      <c r="H20" s="7"/>
    </row>
    <row r="21" spans="1:8" ht="58" customHeight="1" x14ac:dyDescent="0.2">
      <c r="A21" s="4"/>
      <c r="B21" s="4"/>
      <c r="C21" s="4"/>
      <c r="D21" s="5"/>
      <c r="E21" s="5"/>
      <c r="F21" s="5"/>
      <c r="G21" s="6"/>
      <c r="H21" s="7"/>
    </row>
    <row r="22" spans="1:8" ht="58" customHeight="1" x14ac:dyDescent="0.2">
      <c r="A22" s="4"/>
      <c r="B22" s="4"/>
      <c r="C22" s="4"/>
      <c r="D22" s="5"/>
      <c r="E22" s="5"/>
      <c r="F22" s="5"/>
      <c r="G22" s="6"/>
      <c r="H22" s="7"/>
    </row>
    <row r="24" spans="1:8" x14ac:dyDescent="0.2">
      <c r="A24" s="8" t="s">
        <v>71</v>
      </c>
      <c r="D24" s="8" t="s">
        <v>72</v>
      </c>
      <c r="E24" s="9">
        <f>SUM(E11:E18)</f>
        <v>1780</v>
      </c>
      <c r="F24" s="9">
        <f>SUM(F11:F18)</f>
        <v>4180</v>
      </c>
      <c r="G24" s="9">
        <f>SUM(G11:G18)</f>
        <v>2980</v>
      </c>
      <c r="H24" s="10">
        <f>SUM(H11:H18)</f>
        <v>149000</v>
      </c>
    </row>
    <row r="25" spans="1:8" x14ac:dyDescent="0.2">
      <c r="D25" s="8" t="s">
        <v>6</v>
      </c>
      <c r="G25" s="9">
        <f>G24*(1+$B$6)</f>
        <v>3874</v>
      </c>
      <c r="H25" s="10">
        <f>H24*(1+$B$6)</f>
        <v>193700</v>
      </c>
    </row>
    <row r="28" spans="1:8" x14ac:dyDescent="0.2">
      <c r="A28" s="15" t="s">
        <v>73</v>
      </c>
      <c r="B28" s="13"/>
      <c r="C28" s="13"/>
      <c r="D28" s="13"/>
      <c r="E28" s="13"/>
      <c r="F28" s="13"/>
      <c r="G28" s="13"/>
      <c r="H28" s="13"/>
    </row>
    <row r="29" spans="1:8" x14ac:dyDescent="0.2">
      <c r="A29" s="17" t="s">
        <v>125</v>
      </c>
      <c r="B29" s="13"/>
      <c r="C29" s="13"/>
      <c r="D29" s="13"/>
      <c r="E29" s="13"/>
      <c r="F29" s="13"/>
      <c r="G29" s="13"/>
      <c r="H29" s="13"/>
    </row>
    <row r="30" spans="1:8" x14ac:dyDescent="0.2">
      <c r="A30" s="17" t="s">
        <v>106</v>
      </c>
      <c r="B30" s="13"/>
      <c r="C30" s="13"/>
      <c r="D30" s="13"/>
      <c r="E30" s="13"/>
      <c r="F30" s="13"/>
      <c r="G30" s="13"/>
      <c r="H30" s="13"/>
    </row>
    <row r="31" spans="1:8" x14ac:dyDescent="0.2">
      <c r="A31" s="17" t="s">
        <v>76</v>
      </c>
      <c r="B31" s="13"/>
      <c r="C31" s="13"/>
      <c r="D31" s="13"/>
      <c r="E31" s="13"/>
      <c r="F31" s="13"/>
      <c r="G31" s="13"/>
      <c r="H31" s="13"/>
    </row>
    <row r="32" spans="1:8" x14ac:dyDescent="0.2">
      <c r="A32" s="17" t="s">
        <v>77</v>
      </c>
      <c r="B32" s="13"/>
      <c r="C32" s="13"/>
      <c r="D32" s="13"/>
      <c r="E32" s="13"/>
      <c r="F32" s="13"/>
      <c r="G32" s="13"/>
      <c r="H32" s="13"/>
    </row>
    <row r="33" spans="1:8" x14ac:dyDescent="0.2">
      <c r="A33" s="17" t="s">
        <v>78</v>
      </c>
      <c r="B33" s="13"/>
      <c r="C33" s="13"/>
      <c r="D33" s="13"/>
      <c r="E33" s="13"/>
      <c r="F33" s="13"/>
      <c r="G33" s="13"/>
      <c r="H33" s="13"/>
    </row>
    <row r="35" spans="1:8" x14ac:dyDescent="0.2">
      <c r="A35" s="15" t="s">
        <v>79</v>
      </c>
      <c r="B35" s="13"/>
      <c r="C35" s="13"/>
      <c r="D35" s="13"/>
      <c r="E35" s="13"/>
      <c r="F35" s="13"/>
      <c r="G35" s="13"/>
      <c r="H35" s="13"/>
    </row>
    <row r="36" spans="1:8" x14ac:dyDescent="0.2">
      <c r="A36" s="17" t="s">
        <v>80</v>
      </c>
      <c r="B36" s="13"/>
      <c r="C36" s="13"/>
      <c r="D36" s="13"/>
      <c r="E36" s="13"/>
      <c r="F36" s="13"/>
      <c r="G36" s="13"/>
      <c r="H36" s="13"/>
    </row>
    <row r="37" spans="1:8" x14ac:dyDescent="0.2">
      <c r="A37" s="17" t="s">
        <v>81</v>
      </c>
      <c r="B37" s="13"/>
      <c r="C37" s="13"/>
      <c r="D37" s="13"/>
      <c r="E37" s="13"/>
      <c r="F37" s="13"/>
      <c r="G37" s="13"/>
      <c r="H37" s="13"/>
    </row>
    <row r="38" spans="1:8" x14ac:dyDescent="0.2">
      <c r="A38" s="17" t="s">
        <v>82</v>
      </c>
      <c r="B38" s="13"/>
      <c r="C38" s="13"/>
      <c r="D38" s="13"/>
      <c r="E38" s="13"/>
      <c r="F38" s="13"/>
      <c r="G38" s="13"/>
      <c r="H38" s="13"/>
    </row>
    <row r="39" spans="1:8" x14ac:dyDescent="0.2">
      <c r="A39" s="17" t="s">
        <v>83</v>
      </c>
      <c r="B39" s="13"/>
      <c r="C39" s="13"/>
      <c r="D39" s="13"/>
      <c r="E39" s="13"/>
      <c r="F39" s="13"/>
      <c r="G39" s="13"/>
      <c r="H39" s="13"/>
    </row>
  </sheetData>
  <mergeCells count="17">
    <mergeCell ref="A1:H1"/>
    <mergeCell ref="A37:H37"/>
    <mergeCell ref="A32:H32"/>
    <mergeCell ref="A31:H31"/>
    <mergeCell ref="A2:H2"/>
    <mergeCell ref="A38:H38"/>
    <mergeCell ref="A28:H28"/>
    <mergeCell ref="A36:H36"/>
    <mergeCell ref="A33:H33"/>
    <mergeCell ref="B7:H7"/>
    <mergeCell ref="A4:H4"/>
    <mergeCell ref="C6:H6"/>
    <mergeCell ref="A30:H30"/>
    <mergeCell ref="A39:H39"/>
    <mergeCell ref="A29:H29"/>
    <mergeCell ref="A35:H35"/>
    <mergeCell ref="C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ROM Notes</vt:lpstr>
      <vt:lpstr>Phase 3 (MVP)</vt:lpstr>
      <vt:lpstr>Phase 4 (Growth)</vt:lpstr>
      <vt:lpstr>Phase 5 (Scale)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2026-01-05T08:46:57Z</dcterms:created>
  <dcterms:modified xsi:type="dcterms:W3CDTF">2026-01-05T08:51:21Z</dcterms:modified>
</cp:coreProperties>
</file>